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DESPACHO\Desktop\MIS DOCUMENTOS\2021 CONTABILIDAD\ASOCIACION DE CRIADORES DE PSI ESPAÑA\"/>
    </mc:Choice>
  </mc:AlternateContent>
  <xr:revisionPtr revIDLastSave="0" documentId="13_ncr:1_{917E522C-0891-481E-AAEC-54737188D4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esupuesto 2021 ACPSIE" sheetId="4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N42" i="4" l="1"/>
  <c r="L42" i="4"/>
  <c r="K31" i="4"/>
  <c r="K30" i="4"/>
  <c r="K26" i="4"/>
  <c r="N25" i="4"/>
  <c r="L25" i="4"/>
  <c r="L33" i="4" s="1"/>
  <c r="N20" i="4"/>
  <c r="N33" i="4" s="1"/>
  <c r="L20" i="4"/>
  <c r="N16" i="4"/>
  <c r="L16" i="4"/>
  <c r="N14" i="4"/>
  <c r="N35" i="4" s="1"/>
  <c r="N46" i="4" s="1"/>
  <c r="L14" i="4"/>
  <c r="L35" i="4" s="1"/>
  <c r="L46" i="4" s="1"/>
  <c r="N12" i="4"/>
  <c r="N36" i="4" s="1"/>
  <c r="N40" i="4" s="1"/>
  <c r="N47" i="4" s="1"/>
  <c r="N49" i="4" s="1"/>
  <c r="L12" i="4"/>
  <c r="I49" i="4"/>
  <c r="I48" i="4"/>
  <c r="I47" i="4"/>
  <c r="I44" i="4"/>
  <c r="I43" i="4"/>
  <c r="I42" i="4"/>
  <c r="H42" i="4"/>
  <c r="I40" i="4"/>
  <c r="I38" i="4"/>
  <c r="I36" i="4"/>
  <c r="I33" i="4"/>
  <c r="I31" i="4"/>
  <c r="I30" i="4"/>
  <c r="I29" i="4"/>
  <c r="I28" i="4"/>
  <c r="I27" i="4"/>
  <c r="I26" i="4"/>
  <c r="I25" i="4"/>
  <c r="I23" i="4"/>
  <c r="I22" i="4"/>
  <c r="I21" i="4"/>
  <c r="I20" i="4"/>
  <c r="I18" i="4"/>
  <c r="I17" i="4"/>
  <c r="I16" i="4"/>
  <c r="I12" i="4"/>
  <c r="I11" i="4"/>
  <c r="I10" i="4"/>
  <c r="I9" i="4"/>
  <c r="I8" i="4"/>
  <c r="I7" i="4"/>
  <c r="I6" i="4"/>
  <c r="H12" i="4"/>
  <c r="H25" i="4"/>
  <c r="H20" i="4"/>
  <c r="H16" i="4"/>
  <c r="F42" i="4"/>
  <c r="L36" i="4" l="1"/>
  <c r="L40" i="4" s="1"/>
  <c r="L47" i="4" s="1"/>
  <c r="L49" i="4" s="1"/>
  <c r="H14" i="4"/>
  <c r="H35" i="4" s="1"/>
  <c r="H46" i="4" s="1"/>
  <c r="E31" i="4"/>
  <c r="E30" i="4"/>
  <c r="E26" i="4"/>
  <c r="F14" i="4"/>
  <c r="F35" i="4" s="1"/>
  <c r="F46" i="4" s="1"/>
  <c r="F20" i="4" l="1"/>
  <c r="F12" i="4"/>
  <c r="F16" i="4" l="1"/>
  <c r="F25" i="4"/>
  <c r="H33" i="4" l="1"/>
  <c r="H36" i="4" s="1"/>
  <c r="F33" i="4"/>
  <c r="F36" i="4" s="1"/>
  <c r="F40" i="4" s="1"/>
  <c r="F47" i="4" s="1"/>
  <c r="F49" i="4" s="1"/>
  <c r="H40" i="4" l="1"/>
  <c r="H47" i="4" s="1"/>
  <c r="H49" i="4" l="1"/>
</calcChain>
</file>

<file path=xl/sharedStrings.xml><?xml version="1.0" encoding="utf-8"?>
<sst xmlns="http://schemas.openxmlformats.org/spreadsheetml/2006/main" count="72" uniqueCount="35">
  <si>
    <t>amortizaciones</t>
  </si>
  <si>
    <t>%</t>
  </si>
  <si>
    <t>venta neta total</t>
  </si>
  <si>
    <t>GASTOS</t>
  </si>
  <si>
    <t>personal</t>
  </si>
  <si>
    <t>generales y adm</t>
  </si>
  <si>
    <t>total gastos</t>
  </si>
  <si>
    <t>ebidta</t>
  </si>
  <si>
    <t>res. explotación</t>
  </si>
  <si>
    <t>FINANCIEROS</t>
  </si>
  <si>
    <t>ingresos</t>
  </si>
  <si>
    <t>gastos</t>
  </si>
  <si>
    <t>RESULTADO</t>
  </si>
  <si>
    <t>antes impuestos</t>
  </si>
  <si>
    <t>impuestos</t>
  </si>
  <si>
    <t>beneficio neto</t>
  </si>
  <si>
    <t>Libro Genealógico</t>
  </si>
  <si>
    <t>Subasta</t>
  </si>
  <si>
    <t>Otros Servicios</t>
  </si>
  <si>
    <t>Sueldos y Salarios</t>
  </si>
  <si>
    <t>Seguridad Social</t>
  </si>
  <si>
    <t>Cuotas Asociados</t>
  </si>
  <si>
    <t>Subvención</t>
  </si>
  <si>
    <t>Prima de seguros</t>
  </si>
  <si>
    <t>Patrocinio GP Subasta</t>
  </si>
  <si>
    <t>Gastos Subasta</t>
  </si>
  <si>
    <t>Profesionales Subasta</t>
  </si>
  <si>
    <t>Profesionales Independ.</t>
  </si>
  <si>
    <t>Cubriciones</t>
  </si>
  <si>
    <t>REALIZADO</t>
  </si>
  <si>
    <t>PRESUPUESTO</t>
  </si>
  <si>
    <t>PREVISTO</t>
  </si>
  <si>
    <t>Ingresos excepcionales</t>
  </si>
  <si>
    <t>Presupuesto 2021 ACPSIE</t>
  </si>
  <si>
    <t>Presupuesto 2020 ACPSIE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</si>
</sst>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8"/>
      <color indexed="42"/>
      <name val="Tahoma"/>
      <family val="2"/>
    </font>
    <font>
      <b/>
      <sz val="20"/>
      <color indexed="9"/>
      <name val="Tahoma"/>
      <family val="2"/>
    </font>
    <font>
      <sz val="10"/>
      <name val="Segoe UI"/>
      <family val="2"/>
    </font>
    <font>
      <u/>
      <sz val="10"/>
      <color indexed="12"/>
      <name val="Arial"/>
      <family val="2"/>
    </font>
    <font>
      <sz val="14"/>
      <color indexed="9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9"/>
      <name val="Arial Rounded MT Bold"/>
      <family val="2"/>
    </font>
    <font>
      <sz val="11"/>
      <color indexed="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indexed="21"/>
      <name val="Calibri"/>
      <family val="2"/>
      <scheme val="minor"/>
    </font>
    <font>
      <b/>
      <sz val="11"/>
      <color rgb="FFFFFFCC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n">
        <color theme="5" tint="-0.499984740745262"/>
      </bottom>
      <diagonal/>
    </border>
    <border>
      <left style="thin">
        <color indexed="22"/>
      </left>
      <right style="thin">
        <color indexed="22"/>
      </right>
      <top style="thin">
        <color theme="6" tint="-0.24994659260841701"/>
      </top>
      <bottom style="thin">
        <color indexed="17"/>
      </bottom>
      <diagonal/>
    </border>
    <border>
      <left/>
      <right style="thin">
        <color indexed="22"/>
      </right>
      <top style="thin">
        <color indexed="22"/>
      </top>
      <bottom style="thin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8"/>
      </bottom>
      <diagonal/>
    </border>
    <border>
      <left style="thin">
        <color theme="9" tint="-0.24994659260841701"/>
      </left>
      <right style="thin">
        <color indexed="2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6" tint="-0.499984740745262"/>
      </left>
      <right style="thin">
        <color indexed="2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22"/>
      </left>
      <right style="thin">
        <color indexed="2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 tint="-0.34998626667073579"/>
      </left>
      <right style="thin">
        <color indexed="22"/>
      </right>
      <top style="thin">
        <color theme="6" tint="-0.499984740745262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theme="6" tint="-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22"/>
      </left>
      <right style="medium">
        <color indexed="64"/>
      </right>
      <top style="thin">
        <color theme="6" tint="-0.24994659260841701"/>
      </top>
      <bottom style="thin">
        <color indexed="17"/>
      </bottom>
      <diagonal/>
    </border>
    <border>
      <left style="medium">
        <color indexed="64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58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22"/>
      </left>
      <right style="medium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1" tint="4.9989318521683403E-2"/>
      </top>
      <bottom style="thin">
        <color theme="6" tint="-0.499984740745262"/>
      </bottom>
      <diagonal/>
    </border>
    <border>
      <left style="thin">
        <color indexed="2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6" tint="-0.499984740745262"/>
      </top>
      <bottom style="thin">
        <color theme="0" tint="-0.34998626667073579"/>
      </bottom>
      <diagonal/>
    </border>
    <border>
      <left style="thin">
        <color indexed="22"/>
      </left>
      <right style="medium">
        <color indexed="64"/>
      </right>
      <top style="thin">
        <color theme="6" tint="-0.499984740745262"/>
      </top>
      <bottom style="thin">
        <color theme="0" tint="-0.34998626667073579"/>
      </bottom>
      <diagonal/>
    </border>
    <border>
      <left style="medium">
        <color indexed="64"/>
      </left>
      <right style="thin">
        <color rgb="FF808080"/>
      </right>
      <top style="thin">
        <color theme="9" tint="-0.24994659260841701"/>
      </top>
      <bottom style="thin">
        <color rgb="FF808080"/>
      </bottom>
      <diagonal/>
    </border>
    <border>
      <left style="medium">
        <color indexed="64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Protection="1"/>
    <xf numFmtId="0" fontId="0" fillId="0" borderId="0" xfId="0" applyFill="1" applyBorder="1"/>
    <xf numFmtId="0" fontId="2" fillId="0" borderId="0" xfId="0" applyNumberFormat="1" applyFont="1" applyFill="1" applyBorder="1" applyAlignment="1" applyProtection="1">
      <alignment vertical="center"/>
    </xf>
    <xf numFmtId="0" fontId="4" fillId="3" borderId="2" xfId="0" applyFont="1" applyFill="1" applyBorder="1" applyProtection="1"/>
    <xf numFmtId="0" fontId="4" fillId="3" borderId="4" xfId="0" applyFont="1" applyFill="1" applyBorder="1" applyAlignment="1">
      <alignment vertical="center"/>
    </xf>
    <xf numFmtId="0" fontId="0" fillId="5" borderId="0" xfId="0" applyFill="1" applyBorder="1"/>
    <xf numFmtId="0" fontId="0" fillId="0" borderId="0" xfId="0" applyFill="1" applyBorder="1" applyProtection="1"/>
    <xf numFmtId="49" fontId="6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/>
    <xf numFmtId="0" fontId="0" fillId="5" borderId="0" xfId="0" applyFill="1" applyBorder="1" applyProtection="1"/>
    <xf numFmtId="0" fontId="4" fillId="2" borderId="8" xfId="0" applyFont="1" applyFill="1" applyBorder="1" applyAlignment="1">
      <alignment horizontal="center"/>
    </xf>
    <xf numFmtId="0" fontId="4" fillId="3" borderId="4" xfId="0" applyFont="1" applyFill="1" applyBorder="1" applyProtection="1"/>
    <xf numFmtId="165" fontId="12" fillId="5" borderId="5" xfId="0" applyNumberFormat="1" applyFont="1" applyFill="1" applyBorder="1" applyAlignment="1">
      <alignment shrinkToFit="1"/>
    </xf>
    <xf numFmtId="3" fontId="12" fillId="17" borderId="5" xfId="0" applyNumberFormat="1" applyFont="1" applyFill="1" applyBorder="1" applyAlignment="1"/>
    <xf numFmtId="165" fontId="12" fillId="5" borderId="7" xfId="0" applyNumberFormat="1" applyFont="1" applyFill="1" applyBorder="1" applyAlignment="1">
      <alignment shrinkToFit="1"/>
    </xf>
    <xf numFmtId="164" fontId="12" fillId="17" borderId="7" xfId="0" applyNumberFormat="1" applyFont="1" applyFill="1" applyBorder="1" applyAlignment="1"/>
    <xf numFmtId="165" fontId="12" fillId="9" borderId="9" xfId="0" applyNumberFormat="1" applyFont="1" applyFill="1" applyBorder="1" applyAlignment="1">
      <alignment shrinkToFit="1"/>
    </xf>
    <xf numFmtId="3" fontId="11" fillId="9" borderId="9" xfId="0" applyNumberFormat="1" applyFont="1" applyFill="1" applyBorder="1" applyAlignment="1"/>
    <xf numFmtId="3" fontId="11" fillId="12" borderId="10" xfId="0" applyNumberFormat="1" applyFont="1" applyFill="1" applyBorder="1" applyAlignment="1"/>
    <xf numFmtId="165" fontId="11" fillId="12" borderId="11" xfId="0" applyNumberFormat="1" applyFont="1" applyFill="1" applyBorder="1" applyAlignment="1">
      <alignment shrinkToFit="1"/>
    </xf>
    <xf numFmtId="3" fontId="11" fillId="12" borderId="11" xfId="0" applyNumberFormat="1" applyFont="1" applyFill="1" applyBorder="1" applyAlignment="1"/>
    <xf numFmtId="165" fontId="12" fillId="17" borderId="5" xfId="0" applyNumberFormat="1" applyFont="1" applyFill="1" applyBorder="1" applyAlignment="1">
      <alignment shrinkToFit="1"/>
    </xf>
    <xf numFmtId="0" fontId="12" fillId="16" borderId="0" xfId="0" applyFont="1" applyFill="1" applyBorder="1" applyAlignment="1">
      <alignment shrinkToFit="1"/>
    </xf>
    <xf numFmtId="0" fontId="12" fillId="16" borderId="0" xfId="0" applyFont="1" applyFill="1" applyBorder="1" applyAlignment="1">
      <alignment vertical="center" shrinkToFit="1"/>
    </xf>
    <xf numFmtId="165" fontId="12" fillId="17" borderId="13" xfId="0" applyNumberFormat="1" applyFont="1" applyFill="1" applyBorder="1" applyAlignment="1">
      <alignment shrinkToFit="1"/>
    </xf>
    <xf numFmtId="164" fontId="11" fillId="17" borderId="13" xfId="0" applyNumberFormat="1" applyFont="1" applyFill="1" applyBorder="1" applyAlignment="1"/>
    <xf numFmtId="165" fontId="12" fillId="9" borderId="15" xfId="0" applyNumberFormat="1" applyFont="1" applyFill="1" applyBorder="1" applyAlignment="1">
      <alignment shrinkToFit="1"/>
    </xf>
    <xf numFmtId="3" fontId="12" fillId="9" borderId="15" xfId="0" applyNumberFormat="1" applyFont="1" applyFill="1" applyBorder="1" applyAlignment="1"/>
    <xf numFmtId="165" fontId="12" fillId="17" borderId="17" xfId="0" applyNumberFormat="1" applyFont="1" applyFill="1" applyBorder="1" applyAlignment="1">
      <alignment shrinkToFit="1"/>
    </xf>
    <xf numFmtId="3" fontId="12" fillId="17" borderId="17" xfId="0" applyNumberFormat="1" applyFont="1" applyFill="1" applyBorder="1" applyAlignment="1"/>
    <xf numFmtId="164" fontId="11" fillId="5" borderId="6" xfId="0" applyNumberFormat="1" applyFont="1" applyFill="1" applyBorder="1" applyAlignment="1"/>
    <xf numFmtId="165" fontId="12" fillId="17" borderId="7" xfId="0" applyNumberFormat="1" applyFont="1" applyFill="1" applyBorder="1" applyAlignment="1">
      <alignment shrinkToFit="1"/>
    </xf>
    <xf numFmtId="3" fontId="12" fillId="17" borderId="7" xfId="0" applyNumberFormat="1" applyFont="1" applyFill="1" applyBorder="1" applyAlignment="1"/>
    <xf numFmtId="164" fontId="11" fillId="17" borderId="12" xfId="0" applyNumberFormat="1" applyFont="1" applyFill="1" applyBorder="1" applyAlignment="1"/>
    <xf numFmtId="0" fontId="12" fillId="16" borderId="0" xfId="0" applyFont="1" applyFill="1" applyBorder="1" applyProtection="1"/>
    <xf numFmtId="0" fontId="14" fillId="15" borderId="18" xfId="0" applyFont="1" applyFill="1" applyBorder="1" applyAlignment="1">
      <alignment horizontal="center"/>
    </xf>
    <xf numFmtId="0" fontId="15" fillId="15" borderId="18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12" fillId="16" borderId="0" xfId="0" applyFont="1" applyFill="1" applyBorder="1" applyAlignment="1"/>
    <xf numFmtId="0" fontId="11" fillId="16" borderId="1" xfId="0" applyFont="1" applyFill="1" applyBorder="1" applyAlignment="1">
      <alignment horizontal="center"/>
    </xf>
    <xf numFmtId="0" fontId="12" fillId="16" borderId="0" xfId="0" applyFont="1" applyFill="1" applyBorder="1" applyAlignment="1">
      <alignment vertical="center"/>
    </xf>
    <xf numFmtId="0" fontId="8" fillId="16" borderId="0" xfId="0" applyFont="1" applyFill="1" applyBorder="1" applyAlignment="1">
      <alignment horizontal="center"/>
    </xf>
    <xf numFmtId="165" fontId="12" fillId="5" borderId="19" xfId="0" applyNumberFormat="1" applyFont="1" applyFill="1" applyBorder="1" applyAlignment="1">
      <alignment shrinkToFit="1"/>
    </xf>
    <xf numFmtId="164" fontId="12" fillId="17" borderId="19" xfId="0" applyNumberFormat="1" applyFont="1" applyFill="1" applyBorder="1" applyAlignment="1"/>
    <xf numFmtId="0" fontId="18" fillId="16" borderId="0" xfId="1" applyFont="1" applyFill="1" applyBorder="1" applyAlignment="1" applyProtection="1"/>
    <xf numFmtId="0" fontId="12" fillId="16" borderId="24" xfId="0" applyFont="1" applyFill="1" applyBorder="1" applyProtection="1"/>
    <xf numFmtId="0" fontId="10" fillId="16" borderId="23" xfId="0" applyFont="1" applyFill="1" applyBorder="1" applyProtection="1"/>
    <xf numFmtId="0" fontId="13" fillId="4" borderId="25" xfId="0" applyFont="1" applyFill="1" applyBorder="1" applyAlignment="1">
      <alignment horizontal="center" vertical="center"/>
    </xf>
    <xf numFmtId="0" fontId="15" fillId="15" borderId="26" xfId="0" applyFont="1" applyFill="1" applyBorder="1" applyAlignment="1">
      <alignment horizontal="center"/>
    </xf>
    <xf numFmtId="0" fontId="13" fillId="16" borderId="27" xfId="0" applyFont="1" applyFill="1" applyBorder="1" applyAlignment="1">
      <alignment horizontal="center" vertical="center"/>
    </xf>
    <xf numFmtId="0" fontId="16" fillId="16" borderId="28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right"/>
    </xf>
    <xf numFmtId="3" fontId="12" fillId="17" borderId="30" xfId="0" applyNumberFormat="1" applyFont="1" applyFill="1" applyBorder="1" applyAlignment="1"/>
    <xf numFmtId="0" fontId="11" fillId="5" borderId="31" xfId="0" applyFont="1" applyFill="1" applyBorder="1" applyAlignment="1">
      <alignment horizontal="right"/>
    </xf>
    <xf numFmtId="0" fontId="11" fillId="5" borderId="23" xfId="0" applyFont="1" applyFill="1" applyBorder="1" applyAlignment="1">
      <alignment horizontal="right"/>
    </xf>
    <xf numFmtId="0" fontId="17" fillId="8" borderId="33" xfId="0" applyFont="1" applyFill="1" applyBorder="1" applyAlignment="1">
      <alignment horizontal="center" vertical="center"/>
    </xf>
    <xf numFmtId="3" fontId="11" fillId="9" borderId="34" xfId="0" applyNumberFormat="1" applyFont="1" applyFill="1" applyBorder="1" applyAlignment="1"/>
    <xf numFmtId="0" fontId="12" fillId="16" borderId="23" xfId="0" applyFont="1" applyFill="1" applyBorder="1" applyAlignment="1"/>
    <xf numFmtId="0" fontId="12" fillId="16" borderId="24" xfId="0" applyFont="1" applyFill="1" applyBorder="1" applyAlignment="1"/>
    <xf numFmtId="0" fontId="13" fillId="10" borderId="35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/>
    </xf>
    <xf numFmtId="0" fontId="13" fillId="16" borderId="23" xfId="0" applyFont="1" applyFill="1" applyBorder="1" applyAlignment="1">
      <alignment horizontal="center" vertical="center"/>
    </xf>
    <xf numFmtId="0" fontId="11" fillId="16" borderId="28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 vertical="center"/>
    </xf>
    <xf numFmtId="3" fontId="11" fillId="12" borderId="37" xfId="0" applyNumberFormat="1" applyFont="1" applyFill="1" applyBorder="1" applyAlignment="1"/>
    <xf numFmtId="0" fontId="11" fillId="7" borderId="38" xfId="0" applyFont="1" applyFill="1" applyBorder="1" applyAlignment="1">
      <alignment horizontal="right"/>
    </xf>
    <xf numFmtId="0" fontId="11" fillId="7" borderId="29" xfId="0" applyFont="1" applyFill="1" applyBorder="1" applyAlignment="1">
      <alignment horizontal="right"/>
    </xf>
    <xf numFmtId="49" fontId="11" fillId="7" borderId="38" xfId="0" applyNumberFormat="1" applyFont="1" applyFill="1" applyBorder="1" applyAlignment="1">
      <alignment horizontal="right"/>
    </xf>
    <xf numFmtId="49" fontId="11" fillId="7" borderId="29" xfId="0" applyNumberFormat="1" applyFont="1" applyFill="1" applyBorder="1" applyAlignment="1">
      <alignment horizontal="right"/>
    </xf>
    <xf numFmtId="0" fontId="12" fillId="16" borderId="23" xfId="0" applyFont="1" applyFill="1" applyBorder="1" applyAlignment="1">
      <alignment vertical="center"/>
    </xf>
    <xf numFmtId="0" fontId="12" fillId="16" borderId="24" xfId="0" applyFont="1" applyFill="1" applyBorder="1" applyAlignment="1">
      <alignment vertical="center"/>
    </xf>
    <xf numFmtId="0" fontId="7" fillId="13" borderId="39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/>
    </xf>
    <xf numFmtId="49" fontId="7" fillId="6" borderId="40" xfId="0" applyNumberFormat="1" applyFont="1" applyFill="1" applyBorder="1" applyAlignment="1">
      <alignment horizontal="right" vertical="center"/>
    </xf>
    <xf numFmtId="164" fontId="11" fillId="17" borderId="41" xfId="0" applyNumberFormat="1" applyFont="1" applyFill="1" applyBorder="1" applyAlignment="1"/>
    <xf numFmtId="0" fontId="12" fillId="16" borderId="23" xfId="0" applyFont="1" applyFill="1" applyBorder="1" applyAlignment="1">
      <alignment horizontal="right" vertical="center"/>
    </xf>
    <xf numFmtId="0" fontId="7" fillId="11" borderId="36" xfId="0" applyFont="1" applyFill="1" applyBorder="1" applyAlignment="1">
      <alignment horizontal="right" vertical="center"/>
    </xf>
    <xf numFmtId="0" fontId="13" fillId="10" borderId="4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right" vertical="center"/>
    </xf>
    <xf numFmtId="3" fontId="12" fillId="9" borderId="44" xfId="0" applyNumberFormat="1" applyFont="1" applyFill="1" applyBorder="1" applyAlignment="1"/>
    <xf numFmtId="49" fontId="7" fillId="14" borderId="45" xfId="0" applyNumberFormat="1" applyFont="1" applyFill="1" applyBorder="1" applyAlignment="1">
      <alignment horizontal="right" vertical="center"/>
    </xf>
    <xf numFmtId="3" fontId="12" fillId="17" borderId="46" xfId="0" applyNumberFormat="1" applyFont="1" applyFill="1" applyBorder="1" applyAlignment="1"/>
    <xf numFmtId="0" fontId="7" fillId="6" borderId="40" xfId="0" applyFont="1" applyFill="1" applyBorder="1" applyAlignment="1">
      <alignment horizontal="center" vertical="center"/>
    </xf>
    <xf numFmtId="49" fontId="11" fillId="5" borderId="47" xfId="0" applyNumberFormat="1" applyFont="1" applyFill="1" applyBorder="1" applyAlignment="1">
      <alignment horizontal="right" vertical="center"/>
    </xf>
    <xf numFmtId="164" fontId="11" fillId="5" borderId="30" xfId="0" applyNumberFormat="1" applyFont="1" applyFill="1" applyBorder="1" applyAlignment="1"/>
    <xf numFmtId="49" fontId="7" fillId="11" borderId="36" xfId="0" applyNumberFormat="1" applyFont="1" applyFill="1" applyBorder="1" applyAlignment="1">
      <alignment horizontal="right" vertical="center"/>
    </xf>
    <xf numFmtId="3" fontId="12" fillId="17" borderId="32" xfId="0" applyNumberFormat="1" applyFont="1" applyFill="1" applyBorder="1" applyAlignment="1"/>
    <xf numFmtId="49" fontId="17" fillId="6" borderId="48" xfId="0" applyNumberFormat="1" applyFont="1" applyFill="1" applyBorder="1" applyAlignment="1">
      <alignment horizontal="right" vertical="center"/>
    </xf>
    <xf numFmtId="0" fontId="12" fillId="16" borderId="49" xfId="0" applyFont="1" applyFill="1" applyBorder="1" applyAlignment="1">
      <alignment vertical="center"/>
    </xf>
    <xf numFmtId="0" fontId="12" fillId="16" borderId="50" xfId="0" applyFont="1" applyFill="1" applyBorder="1" applyAlignment="1">
      <alignment vertical="center"/>
    </xf>
    <xf numFmtId="0" fontId="12" fillId="16" borderId="51" xfId="0" applyFont="1" applyFill="1" applyBorder="1" applyAlignment="1">
      <alignment vertical="center"/>
    </xf>
    <xf numFmtId="0" fontId="18" fillId="16" borderId="0" xfId="0" applyFont="1" applyFill="1" applyBorder="1" applyProtection="1"/>
    <xf numFmtId="3" fontId="19" fillId="16" borderId="0" xfId="0" applyNumberFormat="1" applyFont="1" applyFill="1" applyBorder="1"/>
    <xf numFmtId="3" fontId="19" fillId="17" borderId="12" xfId="0" applyNumberFormat="1" applyFont="1" applyFill="1" applyBorder="1" applyAlignment="1"/>
    <xf numFmtId="0" fontId="8" fillId="16" borderId="0" xfId="0" applyFont="1" applyFill="1" applyBorder="1" applyAlignment="1">
      <alignment horizontal="center" shrinkToFit="1"/>
    </xf>
    <xf numFmtId="3" fontId="12" fillId="5" borderId="5" xfId="0" applyNumberFormat="1" applyFont="1" applyFill="1" applyBorder="1" applyAlignment="1"/>
    <xf numFmtId="164" fontId="12" fillId="5" borderId="7" xfId="0" applyNumberFormat="1" applyFont="1" applyFill="1" applyBorder="1" applyAlignment="1"/>
    <xf numFmtId="3" fontId="12" fillId="17" borderId="6" xfId="0" applyNumberFormat="1" applyFont="1" applyFill="1" applyBorder="1" applyAlignment="1"/>
    <xf numFmtId="3" fontId="12" fillId="9" borderId="14" xfId="0" applyNumberFormat="1" applyFont="1" applyFill="1" applyBorder="1" applyAlignment="1"/>
    <xf numFmtId="3" fontId="12" fillId="17" borderId="16" xfId="0" applyNumberFormat="1" applyFont="1" applyFill="1" applyBorder="1" applyAlignment="1"/>
    <xf numFmtId="164" fontId="12" fillId="17" borderId="3" xfId="0" applyNumberFormat="1" applyFont="1" applyFill="1" applyBorder="1" applyAlignment="1"/>
    <xf numFmtId="164" fontId="12" fillId="5" borderId="19" xfId="0" applyNumberFormat="1" applyFont="1" applyFill="1" applyBorder="1" applyAlignment="1"/>
    <xf numFmtId="3" fontId="20" fillId="17" borderId="30" xfId="0" applyNumberFormat="1" applyFont="1" applyFill="1" applyBorder="1" applyAlignment="1"/>
    <xf numFmtId="3" fontId="19" fillId="12" borderId="37" xfId="0" applyNumberFormat="1" applyFont="1" applyFill="1" applyBorder="1" applyAlignment="1"/>
    <xf numFmtId="3" fontId="11" fillId="16" borderId="0" xfId="0" applyNumberFormat="1" applyFont="1" applyFill="1" applyBorder="1"/>
    <xf numFmtId="3" fontId="11" fillId="16" borderId="24" xfId="0" applyNumberFormat="1" applyFont="1" applyFill="1" applyBorder="1"/>
    <xf numFmtId="3" fontId="11" fillId="17" borderId="12" xfId="0" applyNumberFormat="1" applyFont="1" applyFill="1" applyBorder="1" applyAlignment="1"/>
    <xf numFmtId="49" fontId="9" fillId="18" borderId="20" xfId="0" applyNumberFormat="1" applyFont="1" applyFill="1" applyBorder="1" applyAlignment="1" applyProtection="1">
      <alignment horizontal="center" vertical="center"/>
    </xf>
    <xf numFmtId="49" fontId="9" fillId="18" borderId="21" xfId="0" applyNumberFormat="1" applyFont="1" applyFill="1" applyBorder="1" applyAlignment="1" applyProtection="1">
      <alignment horizontal="center" vertical="center"/>
    </xf>
    <xf numFmtId="49" fontId="9" fillId="18" borderId="22" xfId="0" applyNumberFormat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lejemplos.com/Users/SILVIA~1/AppData/Local/Temp/Rar$DIa0.759/PE097BGv7vm%20Presu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Ingresos"/>
      <sheetName val="Gastos"/>
      <sheetName val="Personal"/>
      <sheetName val="Presupuesto 1"/>
      <sheetName val="Presupuesto 2"/>
      <sheetName val="P&amp;L"/>
      <sheetName val="cálculos"/>
      <sheetName val="SB"/>
    </sheetNames>
    <sheetDataSet>
      <sheetData sheetId="0" refreshError="1"/>
      <sheetData sheetId="1" refreshError="1"/>
      <sheetData sheetId="2" refreshError="1">
        <row r="23">
          <cell r="H23">
            <v>0</v>
          </cell>
        </row>
        <row r="186">
          <cell r="F186" t="str">
            <v>Alquileres</v>
          </cell>
        </row>
        <row r="214">
          <cell r="F214" t="str">
            <v>Tributos</v>
          </cell>
        </row>
        <row r="235">
          <cell r="F235" t="str">
            <v>Asesorías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Presupuestos">
      <a:dk1>
        <a:srgbClr val="1F497D"/>
      </a:dk1>
      <a:lt1>
        <a:srgbClr val="DBE5F1"/>
      </a:lt1>
      <a:dk2>
        <a:srgbClr val="1F497D"/>
      </a:dk2>
      <a:lt2>
        <a:srgbClr val="EEECE1"/>
      </a:lt2>
      <a:accent1>
        <a:srgbClr val="4F81BD"/>
      </a:accent1>
      <a:accent2>
        <a:srgbClr val="4BACC6"/>
      </a:accent2>
      <a:accent3>
        <a:srgbClr val="0070C0"/>
      </a:accent3>
      <a:accent4>
        <a:srgbClr val="FFFFFF"/>
      </a:accent4>
      <a:accent5>
        <a:srgbClr val="366092"/>
      </a:accent5>
      <a:accent6>
        <a:srgbClr val="244061"/>
      </a:accent6>
      <a:hlink>
        <a:srgbClr val="6565FF"/>
      </a:hlink>
      <a:folHlink>
        <a:srgbClr val="0000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topLeftCell="C1" zoomScale="70" zoomScaleNormal="70" workbookViewId="0">
      <selection activeCell="L49" sqref="L49"/>
    </sheetView>
  </sheetViews>
  <sheetFormatPr baseColWidth="10" defaultRowHeight="15" x14ac:dyDescent="0.25"/>
  <cols>
    <col min="1" max="1" width="1.5703125" hidden="1" customWidth="1"/>
    <col min="2" max="2" width="11.42578125" hidden="1" customWidth="1"/>
    <col min="3" max="3" width="2.42578125" customWidth="1"/>
    <col min="4" max="4" width="11.42578125" hidden="1" customWidth="1"/>
    <col min="5" max="5" width="32.5703125" customWidth="1"/>
    <col min="6" max="6" width="13.5703125" bestFit="1" customWidth="1"/>
    <col min="8" max="8" width="13" bestFit="1" customWidth="1"/>
    <col min="11" max="11" width="32.42578125" customWidth="1"/>
  </cols>
  <sheetData>
    <row r="1" spans="1:15" ht="11.25" customHeight="1" thickBot="1" x14ac:dyDescent="0.4">
      <c r="A1" s="9"/>
      <c r="B1" s="9"/>
      <c r="C1" s="2"/>
      <c r="D1" s="2"/>
      <c r="E1" s="4"/>
      <c r="F1" s="10"/>
      <c r="G1" s="4"/>
      <c r="H1" s="5"/>
      <c r="I1" s="11"/>
    </row>
    <row r="2" spans="1:15" ht="42" customHeight="1" thickTop="1" x14ac:dyDescent="0.25">
      <c r="A2" s="12"/>
      <c r="B2" s="9"/>
      <c r="C2" s="2"/>
      <c r="D2" s="13"/>
      <c r="E2" s="110" t="s">
        <v>34</v>
      </c>
      <c r="F2" s="111"/>
      <c r="G2" s="111"/>
      <c r="H2" s="111"/>
      <c r="I2" s="112"/>
      <c r="K2" s="110" t="s">
        <v>33</v>
      </c>
      <c r="L2" s="111"/>
      <c r="M2" s="111"/>
      <c r="N2" s="111"/>
      <c r="O2" s="112"/>
    </row>
    <row r="3" spans="1:15" ht="23.25" x14ac:dyDescent="0.35">
      <c r="A3" s="12"/>
      <c r="B3" s="9"/>
      <c r="C3" s="3"/>
      <c r="D3" s="6"/>
      <c r="E3" s="49"/>
      <c r="F3" s="47">
        <v>2020</v>
      </c>
      <c r="G3" s="37"/>
      <c r="H3" s="94">
        <v>2020</v>
      </c>
      <c r="I3" s="48"/>
      <c r="K3" s="49"/>
      <c r="L3" s="47">
        <v>2021</v>
      </c>
      <c r="M3" s="37"/>
      <c r="N3" s="94">
        <v>2020</v>
      </c>
      <c r="O3" s="48"/>
    </row>
    <row r="4" spans="1:15" x14ac:dyDescent="0.25">
      <c r="A4" s="12"/>
      <c r="B4" s="9"/>
      <c r="C4" s="3"/>
      <c r="D4" s="14"/>
      <c r="E4" s="50" t="s">
        <v>30</v>
      </c>
      <c r="F4" s="38" t="s">
        <v>31</v>
      </c>
      <c r="G4" s="39" t="s">
        <v>1</v>
      </c>
      <c r="H4" s="38" t="s">
        <v>29</v>
      </c>
      <c r="I4" s="51"/>
      <c r="K4" s="50" t="s">
        <v>30</v>
      </c>
      <c r="L4" s="38" t="s">
        <v>31</v>
      </c>
      <c r="M4" s="39" t="s">
        <v>1</v>
      </c>
      <c r="N4" s="38" t="s">
        <v>29</v>
      </c>
      <c r="O4" s="51"/>
    </row>
    <row r="5" spans="1:15" x14ac:dyDescent="0.25">
      <c r="A5" s="12"/>
      <c r="B5" s="9"/>
      <c r="C5" s="3"/>
      <c r="D5" s="14"/>
      <c r="E5" s="52"/>
      <c r="F5" s="40"/>
      <c r="G5" s="40"/>
      <c r="H5" s="40"/>
      <c r="I5" s="53"/>
      <c r="K5" s="52"/>
      <c r="L5" s="40"/>
      <c r="M5" s="40"/>
      <c r="N5" s="40"/>
      <c r="O5" s="53"/>
    </row>
    <row r="6" spans="1:15" x14ac:dyDescent="0.25">
      <c r="A6" s="8"/>
      <c r="B6" s="4"/>
      <c r="C6" s="1"/>
      <c r="D6" s="7"/>
      <c r="E6" s="54" t="s">
        <v>21</v>
      </c>
      <c r="F6" s="98">
        <v>9500</v>
      </c>
      <c r="G6" s="15"/>
      <c r="H6" s="16">
        <v>9120</v>
      </c>
      <c r="I6" s="105">
        <f>H6-F6</f>
        <v>-380</v>
      </c>
      <c r="K6" s="54" t="s">
        <v>21</v>
      </c>
      <c r="L6" s="98">
        <v>9120</v>
      </c>
      <c r="M6" s="15"/>
      <c r="N6" s="16">
        <v>9120</v>
      </c>
      <c r="O6" s="105"/>
    </row>
    <row r="7" spans="1:15" x14ac:dyDescent="0.25">
      <c r="A7" s="8"/>
      <c r="B7" s="4"/>
      <c r="C7" s="1"/>
      <c r="D7" s="7"/>
      <c r="E7" s="56" t="s">
        <v>16</v>
      </c>
      <c r="F7" s="99">
        <v>55000</v>
      </c>
      <c r="G7" s="17"/>
      <c r="H7" s="18">
        <v>44700.43</v>
      </c>
      <c r="I7" s="105">
        <f t="shared" ref="I7:I11" si="0">H7-F7</f>
        <v>-10299.57</v>
      </c>
      <c r="K7" s="56" t="s">
        <v>16</v>
      </c>
      <c r="L7" s="99">
        <v>49000</v>
      </c>
      <c r="M7" s="17"/>
      <c r="N7" s="18">
        <v>44700.43</v>
      </c>
      <c r="O7" s="105"/>
    </row>
    <row r="8" spans="1:15" x14ac:dyDescent="0.25">
      <c r="A8" s="8"/>
      <c r="B8" s="4"/>
      <c r="C8" s="1"/>
      <c r="D8" s="7"/>
      <c r="E8" s="57" t="s">
        <v>28</v>
      </c>
      <c r="F8" s="99"/>
      <c r="G8" s="45"/>
      <c r="H8" s="46">
        <v>4068.5</v>
      </c>
      <c r="I8" s="55">
        <f t="shared" si="0"/>
        <v>4068.5</v>
      </c>
      <c r="K8" s="57" t="s">
        <v>28</v>
      </c>
      <c r="L8" s="99">
        <v>4000</v>
      </c>
      <c r="M8" s="45"/>
      <c r="N8" s="46">
        <v>4068.5</v>
      </c>
      <c r="O8" s="55"/>
    </row>
    <row r="9" spans="1:15" x14ac:dyDescent="0.25">
      <c r="A9" s="8"/>
      <c r="B9" s="4"/>
      <c r="C9" s="1"/>
      <c r="D9" s="7"/>
      <c r="E9" s="57" t="s">
        <v>17</v>
      </c>
      <c r="F9" s="99">
        <v>60000</v>
      </c>
      <c r="G9" s="45"/>
      <c r="H9" s="46">
        <v>69677.5</v>
      </c>
      <c r="I9" s="55">
        <f t="shared" si="0"/>
        <v>9677.5</v>
      </c>
      <c r="K9" s="57" t="s">
        <v>17</v>
      </c>
      <c r="L9" s="99">
        <v>70000</v>
      </c>
      <c r="M9" s="45"/>
      <c r="N9" s="46">
        <v>69677.5</v>
      </c>
      <c r="O9" s="55"/>
    </row>
    <row r="10" spans="1:15" x14ac:dyDescent="0.25">
      <c r="A10" s="8"/>
      <c r="B10" s="4"/>
      <c r="C10" s="1"/>
      <c r="D10" s="7"/>
      <c r="E10" s="57" t="s">
        <v>22</v>
      </c>
      <c r="F10" s="99">
        <v>71000</v>
      </c>
      <c r="G10" s="45"/>
      <c r="H10" s="46">
        <v>70610.09</v>
      </c>
      <c r="I10" s="105">
        <f t="shared" si="0"/>
        <v>-389.91000000000349</v>
      </c>
      <c r="K10" s="57" t="s">
        <v>22</v>
      </c>
      <c r="L10" s="99">
        <v>70000</v>
      </c>
      <c r="M10" s="45"/>
      <c r="N10" s="46">
        <v>70610.09</v>
      </c>
      <c r="O10" s="105"/>
    </row>
    <row r="11" spans="1:15" x14ac:dyDescent="0.25">
      <c r="A11" s="8"/>
      <c r="B11" s="4"/>
      <c r="C11" s="1"/>
      <c r="D11" s="7"/>
      <c r="E11" s="57" t="s">
        <v>32</v>
      </c>
      <c r="F11" s="104"/>
      <c r="G11" s="45"/>
      <c r="H11" s="46">
        <v>135.26</v>
      </c>
      <c r="I11" s="55">
        <f t="shared" si="0"/>
        <v>135.26</v>
      </c>
      <c r="K11" s="57" t="s">
        <v>32</v>
      </c>
      <c r="L11" s="104"/>
      <c r="M11" s="45"/>
      <c r="N11" s="46">
        <v>135.26</v>
      </c>
      <c r="O11" s="55"/>
    </row>
    <row r="12" spans="1:15" x14ac:dyDescent="0.25">
      <c r="A12" s="8"/>
      <c r="B12" s="4"/>
      <c r="C12" s="1"/>
      <c r="D12" s="7"/>
      <c r="E12" s="58" t="s">
        <v>2</v>
      </c>
      <c r="F12" s="20">
        <f>SUM(F6:F10)</f>
        <v>195500</v>
      </c>
      <c r="G12" s="19"/>
      <c r="H12" s="20">
        <f>SUM(H6:H11)</f>
        <v>198311.78</v>
      </c>
      <c r="I12" s="59">
        <f>H12-F12</f>
        <v>2811.7799999999988</v>
      </c>
      <c r="K12" s="58" t="s">
        <v>2</v>
      </c>
      <c r="L12" s="20">
        <f>SUM(L6:L10)</f>
        <v>202120</v>
      </c>
      <c r="M12" s="19"/>
      <c r="N12" s="20">
        <f>SUM(N6:N11)</f>
        <v>198311.78</v>
      </c>
      <c r="O12" s="59"/>
    </row>
    <row r="13" spans="1:15" x14ac:dyDescent="0.25">
      <c r="A13" s="8"/>
      <c r="B13" s="4"/>
      <c r="C13" s="1"/>
      <c r="D13" s="7"/>
      <c r="E13" s="60"/>
      <c r="F13" s="41"/>
      <c r="G13" s="41"/>
      <c r="H13" s="41"/>
      <c r="I13" s="61"/>
      <c r="K13" s="60"/>
      <c r="L13" s="41"/>
      <c r="M13" s="41"/>
      <c r="N13" s="41"/>
      <c r="O13" s="61"/>
    </row>
    <row r="14" spans="1:15" x14ac:dyDescent="0.25">
      <c r="A14" s="8"/>
      <c r="B14" s="4"/>
      <c r="C14" s="1"/>
      <c r="D14" s="7"/>
      <c r="E14" s="62" t="s">
        <v>3</v>
      </c>
      <c r="F14" s="38" t="str">
        <f>F4</f>
        <v>PREVISTO</v>
      </c>
      <c r="G14" s="38" t="s">
        <v>1</v>
      </c>
      <c r="H14" s="38" t="str">
        <f>H4</f>
        <v>REALIZADO</v>
      </c>
      <c r="I14" s="63"/>
      <c r="K14" s="62" t="s">
        <v>3</v>
      </c>
      <c r="L14" s="38" t="str">
        <f>L4</f>
        <v>PREVISTO</v>
      </c>
      <c r="M14" s="38" t="s">
        <v>1</v>
      </c>
      <c r="N14" s="38" t="str">
        <f>N4</f>
        <v>REALIZADO</v>
      </c>
      <c r="O14" s="63"/>
    </row>
    <row r="15" spans="1:15" x14ac:dyDescent="0.25">
      <c r="A15" s="8"/>
      <c r="B15" s="4"/>
      <c r="C15" s="1"/>
      <c r="D15" s="14"/>
      <c r="E15" s="64"/>
      <c r="F15" s="42"/>
      <c r="G15" s="42"/>
      <c r="H15" s="42"/>
      <c r="I15" s="65"/>
      <c r="K15" s="64"/>
      <c r="L15" s="42"/>
      <c r="M15" s="42"/>
      <c r="N15" s="42"/>
      <c r="O15" s="65"/>
    </row>
    <row r="16" spans="1:15" x14ac:dyDescent="0.25">
      <c r="A16" s="8"/>
      <c r="B16" s="4"/>
      <c r="C16" s="1"/>
      <c r="D16" s="7"/>
      <c r="E16" s="66" t="s">
        <v>4</v>
      </c>
      <c r="F16" s="21">
        <f>F17+F18</f>
        <v>34200</v>
      </c>
      <c r="G16" s="22"/>
      <c r="H16" s="23">
        <f>H17+H18</f>
        <v>31353.21</v>
      </c>
      <c r="I16" s="106">
        <f>H16-F16</f>
        <v>-2846.7900000000009</v>
      </c>
      <c r="K16" s="66" t="s">
        <v>4</v>
      </c>
      <c r="L16" s="21">
        <f>L17+L18</f>
        <v>35500</v>
      </c>
      <c r="M16" s="22"/>
      <c r="N16" s="23">
        <f>N17+N18</f>
        <v>31353.21</v>
      </c>
      <c r="O16" s="106"/>
    </row>
    <row r="17" spans="1:15" x14ac:dyDescent="0.25">
      <c r="A17" s="8"/>
      <c r="B17" s="4"/>
      <c r="C17" s="1"/>
      <c r="D17" s="7"/>
      <c r="E17" s="68" t="s">
        <v>19</v>
      </c>
      <c r="F17" s="16">
        <v>26000</v>
      </c>
      <c r="G17" s="24"/>
      <c r="H17" s="16">
        <v>25853.94</v>
      </c>
      <c r="I17" s="105">
        <f>H17-F17</f>
        <v>-146.06000000000131</v>
      </c>
      <c r="K17" s="68" t="s">
        <v>19</v>
      </c>
      <c r="L17" s="16">
        <v>27300</v>
      </c>
      <c r="M17" s="24"/>
      <c r="N17" s="16">
        <v>25853.94</v>
      </c>
      <c r="O17" s="105"/>
    </row>
    <row r="18" spans="1:15" x14ac:dyDescent="0.25">
      <c r="A18" s="8"/>
      <c r="B18" s="4"/>
      <c r="C18" s="1"/>
      <c r="D18" s="7"/>
      <c r="E18" s="69" t="s">
        <v>20</v>
      </c>
      <c r="F18" s="16">
        <v>8200</v>
      </c>
      <c r="G18" s="24"/>
      <c r="H18" s="16">
        <v>5499.27</v>
      </c>
      <c r="I18" s="105">
        <f>H18-F18</f>
        <v>-2700.7299999999996</v>
      </c>
      <c r="K18" s="69" t="s">
        <v>20</v>
      </c>
      <c r="L18" s="16">
        <v>8200</v>
      </c>
      <c r="M18" s="24"/>
      <c r="N18" s="16">
        <v>5499.27</v>
      </c>
      <c r="O18" s="105"/>
    </row>
    <row r="19" spans="1:15" x14ac:dyDescent="0.25">
      <c r="A19" s="8"/>
      <c r="B19" s="4"/>
      <c r="C19" s="1"/>
      <c r="D19" s="7"/>
      <c r="E19" s="60"/>
      <c r="F19" s="41"/>
      <c r="G19" s="25"/>
      <c r="H19" s="41"/>
      <c r="I19" s="61"/>
      <c r="K19" s="60"/>
      <c r="L19" s="41"/>
      <c r="M19" s="25"/>
      <c r="N19" s="41"/>
      <c r="O19" s="61"/>
    </row>
    <row r="20" spans="1:15" x14ac:dyDescent="0.25">
      <c r="A20" s="8"/>
      <c r="B20" s="4"/>
      <c r="C20" s="1"/>
      <c r="D20" s="7"/>
      <c r="E20" s="66" t="s">
        <v>17</v>
      </c>
      <c r="F20" s="21">
        <f>F21+F22+F23</f>
        <v>58000</v>
      </c>
      <c r="G20" s="22"/>
      <c r="H20" s="23">
        <f>H21+H22+H23</f>
        <v>52036.83</v>
      </c>
      <c r="I20" s="106">
        <f>H20-F20</f>
        <v>-5963.1699999999983</v>
      </c>
      <c r="K20" s="66" t="s">
        <v>17</v>
      </c>
      <c r="L20" s="21">
        <f>L21+L22+L23</f>
        <v>54000</v>
      </c>
      <c r="M20" s="22"/>
      <c r="N20" s="23">
        <f>N21+N22+N23</f>
        <v>52036.83</v>
      </c>
      <c r="O20" s="106"/>
    </row>
    <row r="21" spans="1:15" x14ac:dyDescent="0.25">
      <c r="A21" s="8"/>
      <c r="B21" s="4"/>
      <c r="C21" s="1"/>
      <c r="D21" s="7"/>
      <c r="E21" s="70" t="s">
        <v>24</v>
      </c>
      <c r="F21" s="16">
        <v>20000</v>
      </c>
      <c r="G21" s="24"/>
      <c r="H21" s="16">
        <v>34000</v>
      </c>
      <c r="I21" s="55">
        <f>H21-F21</f>
        <v>14000</v>
      </c>
      <c r="K21" s="70" t="s">
        <v>24</v>
      </c>
      <c r="L21" s="16">
        <v>30000</v>
      </c>
      <c r="M21" s="24"/>
      <c r="N21" s="16">
        <v>34000</v>
      </c>
      <c r="O21" s="55"/>
    </row>
    <row r="22" spans="1:15" x14ac:dyDescent="0.25">
      <c r="A22" s="8"/>
      <c r="B22" s="4"/>
      <c r="C22" s="1"/>
      <c r="D22" s="7"/>
      <c r="E22" s="71" t="s">
        <v>25</v>
      </c>
      <c r="F22" s="16">
        <v>35000</v>
      </c>
      <c r="G22" s="24"/>
      <c r="H22" s="16">
        <v>12622.27</v>
      </c>
      <c r="I22" s="105">
        <f t="shared" ref="I22:I23" si="1">H22-F22</f>
        <v>-22377.73</v>
      </c>
      <c r="K22" s="71" t="s">
        <v>25</v>
      </c>
      <c r="L22" s="16">
        <v>18000</v>
      </c>
      <c r="M22" s="24"/>
      <c r="N22" s="16">
        <v>12622.27</v>
      </c>
      <c r="O22" s="105"/>
    </row>
    <row r="23" spans="1:15" x14ac:dyDescent="0.25">
      <c r="A23" s="8"/>
      <c r="B23" s="4"/>
      <c r="C23" s="1"/>
      <c r="D23" s="7"/>
      <c r="E23" s="71" t="s">
        <v>26</v>
      </c>
      <c r="F23" s="16">
        <v>3000</v>
      </c>
      <c r="G23" s="24"/>
      <c r="H23" s="16">
        <v>5414.56</v>
      </c>
      <c r="I23" s="55">
        <f t="shared" si="1"/>
        <v>2414.5600000000004</v>
      </c>
      <c r="K23" s="71" t="s">
        <v>26</v>
      </c>
      <c r="L23" s="16">
        <v>6000</v>
      </c>
      <c r="M23" s="24"/>
      <c r="N23" s="16">
        <v>5414.56</v>
      </c>
      <c r="O23" s="55"/>
    </row>
    <row r="24" spans="1:15" x14ac:dyDescent="0.25">
      <c r="A24" s="8"/>
      <c r="B24" s="4"/>
      <c r="C24" s="1"/>
      <c r="D24" s="7"/>
      <c r="E24" s="60"/>
      <c r="F24" s="41"/>
      <c r="G24" s="25"/>
      <c r="H24" s="41"/>
      <c r="I24" s="61"/>
      <c r="K24" s="60"/>
      <c r="L24" s="41"/>
      <c r="M24" s="25"/>
      <c r="N24" s="41"/>
      <c r="O24" s="61"/>
    </row>
    <row r="25" spans="1:15" x14ac:dyDescent="0.25">
      <c r="A25" s="8"/>
      <c r="B25" s="4"/>
      <c r="C25" s="1"/>
      <c r="D25" s="7"/>
      <c r="E25" s="66" t="s">
        <v>5</v>
      </c>
      <c r="F25" s="21">
        <f>F26+F27+F28+F29+F30+F31</f>
        <v>107450</v>
      </c>
      <c r="G25" s="22"/>
      <c r="H25" s="23">
        <f>H26+H27+H28+H29+H30+H31</f>
        <v>107925.98</v>
      </c>
      <c r="I25" s="67">
        <f>H25-F25</f>
        <v>475.97999999999593</v>
      </c>
      <c r="K25" s="66" t="s">
        <v>5</v>
      </c>
      <c r="L25" s="21">
        <f>L26+L27+L28+L29+L30+L31</f>
        <v>110250</v>
      </c>
      <c r="M25" s="22"/>
      <c r="N25" s="23">
        <f>N26+N27+N28+N29+N30+N31</f>
        <v>107925.98</v>
      </c>
      <c r="O25" s="67"/>
    </row>
    <row r="26" spans="1:15" x14ac:dyDescent="0.25">
      <c r="A26" s="8"/>
      <c r="B26" s="4"/>
      <c r="C26" s="1"/>
      <c r="D26" s="7"/>
      <c r="E26" s="70" t="str">
        <f>[1]Gastos!$F$186</f>
        <v>Alquileres</v>
      </c>
      <c r="F26" s="16">
        <v>3800</v>
      </c>
      <c r="G26" s="24"/>
      <c r="H26" s="16">
        <v>3213.46</v>
      </c>
      <c r="I26" s="105">
        <f>H26-F26</f>
        <v>-586.54</v>
      </c>
      <c r="K26" s="70" t="str">
        <f>[1]Gastos!$F$186</f>
        <v>Alquileres</v>
      </c>
      <c r="L26" s="16">
        <v>3300</v>
      </c>
      <c r="M26" s="24"/>
      <c r="N26" s="16">
        <v>3213.46</v>
      </c>
      <c r="O26" s="105"/>
    </row>
    <row r="27" spans="1:15" x14ac:dyDescent="0.25">
      <c r="A27" s="8"/>
      <c r="B27" s="4"/>
      <c r="C27" s="1"/>
      <c r="D27" s="7"/>
      <c r="E27" s="71" t="s">
        <v>23</v>
      </c>
      <c r="F27" s="16">
        <v>350</v>
      </c>
      <c r="G27" s="24"/>
      <c r="H27" s="16">
        <v>285.77999999999997</v>
      </c>
      <c r="I27" s="105">
        <f t="shared" ref="I27:I31" si="2">H27-F27</f>
        <v>-64.220000000000027</v>
      </c>
      <c r="K27" s="71" t="s">
        <v>23</v>
      </c>
      <c r="L27" s="16">
        <v>350</v>
      </c>
      <c r="M27" s="24"/>
      <c r="N27" s="16">
        <v>285.77999999999997</v>
      </c>
      <c r="O27" s="105"/>
    </row>
    <row r="28" spans="1:15" x14ac:dyDescent="0.25">
      <c r="A28" s="8"/>
      <c r="B28" s="4"/>
      <c r="C28" s="1"/>
      <c r="D28" s="7"/>
      <c r="E28" s="71" t="s">
        <v>27</v>
      </c>
      <c r="F28" s="16">
        <v>69000</v>
      </c>
      <c r="G28" s="24"/>
      <c r="H28" s="16">
        <v>67977.009999999995</v>
      </c>
      <c r="I28" s="105">
        <f t="shared" si="2"/>
        <v>-1022.9900000000052</v>
      </c>
      <c r="K28" s="71" t="s">
        <v>27</v>
      </c>
      <c r="L28" s="16">
        <v>71000</v>
      </c>
      <c r="M28" s="24"/>
      <c r="N28" s="16">
        <v>67977.009999999995</v>
      </c>
      <c r="O28" s="105"/>
    </row>
    <row r="29" spans="1:15" x14ac:dyDescent="0.25">
      <c r="A29" s="8"/>
      <c r="B29" s="4"/>
      <c r="C29" s="1"/>
      <c r="D29" s="7"/>
      <c r="E29" s="71" t="s">
        <v>18</v>
      </c>
      <c r="F29" s="16">
        <v>30000</v>
      </c>
      <c r="G29" s="24"/>
      <c r="H29" s="16">
        <v>30655.73</v>
      </c>
      <c r="I29" s="55">
        <f t="shared" si="2"/>
        <v>655.72999999999956</v>
      </c>
      <c r="K29" s="71" t="s">
        <v>18</v>
      </c>
      <c r="L29" s="16">
        <v>30000</v>
      </c>
      <c r="M29" s="24"/>
      <c r="N29" s="16">
        <v>30655.73</v>
      </c>
      <c r="O29" s="55"/>
    </row>
    <row r="30" spans="1:15" x14ac:dyDescent="0.25">
      <c r="A30" s="8"/>
      <c r="B30" s="4"/>
      <c r="C30" s="1"/>
      <c r="D30" s="7"/>
      <c r="E30" s="71" t="str">
        <f>[1]Gastos!$F$214</f>
        <v>Tributos</v>
      </c>
      <c r="F30" s="16">
        <v>1300</v>
      </c>
      <c r="G30" s="24"/>
      <c r="H30" s="16">
        <v>2736</v>
      </c>
      <c r="I30" s="55">
        <f t="shared" si="2"/>
        <v>1436</v>
      </c>
      <c r="K30" s="71" t="str">
        <f>[1]Gastos!$F$214</f>
        <v>Tributos</v>
      </c>
      <c r="L30" s="16">
        <v>2500</v>
      </c>
      <c r="M30" s="24"/>
      <c r="N30" s="16">
        <v>2736</v>
      </c>
      <c r="O30" s="55"/>
    </row>
    <row r="31" spans="1:15" x14ac:dyDescent="0.25">
      <c r="A31" s="8"/>
      <c r="B31" s="4"/>
      <c r="C31" s="1"/>
      <c r="D31" s="7"/>
      <c r="E31" s="71" t="str">
        <f>[1]Gastos!$F$235</f>
        <v>Asesorías</v>
      </c>
      <c r="F31" s="16">
        <v>3000</v>
      </c>
      <c r="G31" s="24"/>
      <c r="H31" s="16">
        <v>3058</v>
      </c>
      <c r="I31" s="55">
        <f t="shared" si="2"/>
        <v>58</v>
      </c>
      <c r="K31" s="71" t="str">
        <f>[1]Gastos!$F$235</f>
        <v>Asesorías</v>
      </c>
      <c r="L31" s="16">
        <v>3100</v>
      </c>
      <c r="M31" s="24"/>
      <c r="N31" s="16">
        <v>3058</v>
      </c>
      <c r="O31" s="55"/>
    </row>
    <row r="32" spans="1:15" x14ac:dyDescent="0.25">
      <c r="A32" s="8"/>
      <c r="B32" s="4"/>
      <c r="C32" s="1"/>
      <c r="D32" s="7"/>
      <c r="E32" s="72"/>
      <c r="F32" s="43"/>
      <c r="G32" s="26"/>
      <c r="H32" s="43"/>
      <c r="I32" s="73"/>
      <c r="K32" s="72"/>
      <c r="L32" s="43"/>
      <c r="M32" s="26"/>
      <c r="N32" s="43"/>
      <c r="O32" s="73"/>
    </row>
    <row r="33" spans="1:15" x14ac:dyDescent="0.25">
      <c r="A33" s="8"/>
      <c r="B33" s="4"/>
      <c r="C33" s="1"/>
      <c r="D33" s="7"/>
      <c r="E33" s="74" t="s">
        <v>6</v>
      </c>
      <c r="F33" s="21">
        <f>+F25+F20+F16</f>
        <v>199650</v>
      </c>
      <c r="G33" s="22"/>
      <c r="H33" s="23">
        <f>+H25+H20+H16</f>
        <v>191316.02</v>
      </c>
      <c r="I33" s="106">
        <f>H33-F33</f>
        <v>-8333.9800000000105</v>
      </c>
      <c r="K33" s="74" t="s">
        <v>6</v>
      </c>
      <c r="L33" s="21">
        <f>+L25+L20+L16</f>
        <v>199750</v>
      </c>
      <c r="M33" s="22"/>
      <c r="N33" s="23">
        <f>+N25+N20+N16</f>
        <v>191316.02</v>
      </c>
      <c r="O33" s="106"/>
    </row>
    <row r="34" spans="1:15" x14ac:dyDescent="0.25">
      <c r="A34" s="8"/>
      <c r="B34" s="4"/>
      <c r="C34" s="1"/>
      <c r="D34" s="7"/>
      <c r="E34" s="72"/>
      <c r="F34" s="43"/>
      <c r="G34" s="26"/>
      <c r="H34" s="43"/>
      <c r="I34" s="73"/>
      <c r="K34" s="72"/>
      <c r="L34" s="43"/>
      <c r="M34" s="26"/>
      <c r="N34" s="43"/>
      <c r="O34" s="73"/>
    </row>
    <row r="35" spans="1:15" x14ac:dyDescent="0.25">
      <c r="A35" s="8"/>
      <c r="B35" s="4"/>
      <c r="C35" s="1"/>
      <c r="D35" s="7"/>
      <c r="E35" s="72"/>
      <c r="F35" s="44" t="str">
        <f>F14</f>
        <v>PREVISTO</v>
      </c>
      <c r="G35" s="97"/>
      <c r="H35" s="44" t="str">
        <f>H14</f>
        <v>REALIZADO</v>
      </c>
      <c r="I35" s="75"/>
      <c r="K35" s="72"/>
      <c r="L35" s="44" t="str">
        <f>L14</f>
        <v>PREVISTO</v>
      </c>
      <c r="M35" s="97"/>
      <c r="N35" s="44" t="str">
        <f>N14</f>
        <v>REALIZADO</v>
      </c>
      <c r="O35" s="75"/>
    </row>
    <row r="36" spans="1:15" x14ac:dyDescent="0.25">
      <c r="A36" s="8"/>
      <c r="B36" s="4"/>
      <c r="C36" s="1"/>
      <c r="D36" s="7"/>
      <c r="E36" s="76" t="s">
        <v>7</v>
      </c>
      <c r="F36" s="96">
        <f>F12-F33</f>
        <v>-4150</v>
      </c>
      <c r="G36" s="27"/>
      <c r="H36" s="28">
        <f>+H12-H33</f>
        <v>6995.7600000000093</v>
      </c>
      <c r="I36" s="77">
        <f>H36-F36</f>
        <v>11145.760000000009</v>
      </c>
      <c r="K36" s="76" t="s">
        <v>7</v>
      </c>
      <c r="L36" s="109">
        <f>L12-L33</f>
        <v>2370</v>
      </c>
      <c r="M36" s="27"/>
      <c r="N36" s="28">
        <f>+N12-N33</f>
        <v>6995.7600000000093</v>
      </c>
      <c r="O36" s="77"/>
    </row>
    <row r="37" spans="1:15" x14ac:dyDescent="0.25">
      <c r="A37" s="8"/>
      <c r="B37" s="4"/>
      <c r="C37" s="1"/>
      <c r="D37" s="7"/>
      <c r="E37" s="78"/>
      <c r="F37" s="43"/>
      <c r="G37" s="26"/>
      <c r="H37" s="43"/>
      <c r="I37" s="73"/>
      <c r="K37" s="78"/>
      <c r="L37" s="43"/>
      <c r="M37" s="26"/>
      <c r="N37" s="43"/>
      <c r="O37" s="73"/>
    </row>
    <row r="38" spans="1:15" x14ac:dyDescent="0.25">
      <c r="A38" s="8"/>
      <c r="B38" s="4"/>
      <c r="C38" s="1"/>
      <c r="D38" s="7"/>
      <c r="E38" s="79" t="s">
        <v>0</v>
      </c>
      <c r="F38" s="100">
        <v>250</v>
      </c>
      <c r="G38" s="24"/>
      <c r="H38" s="16">
        <v>764.38</v>
      </c>
      <c r="I38" s="55">
        <f>H38-F38</f>
        <v>514.38</v>
      </c>
      <c r="K38" s="79" t="s">
        <v>0</v>
      </c>
      <c r="L38" s="100">
        <v>770</v>
      </c>
      <c r="M38" s="24"/>
      <c r="N38" s="16">
        <v>764.38</v>
      </c>
      <c r="O38" s="55"/>
    </row>
    <row r="39" spans="1:15" x14ac:dyDescent="0.25">
      <c r="A39" s="8"/>
      <c r="B39" s="4"/>
      <c r="C39" s="1"/>
      <c r="D39" s="7"/>
      <c r="E39" s="78"/>
      <c r="F39" s="43"/>
      <c r="G39" s="26"/>
      <c r="H39" s="43"/>
      <c r="I39" s="73"/>
      <c r="K39" s="78"/>
      <c r="L39" s="43"/>
      <c r="M39" s="26"/>
      <c r="N39" s="43"/>
      <c r="O39" s="73"/>
    </row>
    <row r="40" spans="1:15" x14ac:dyDescent="0.25">
      <c r="A40" s="8"/>
      <c r="B40" s="4"/>
      <c r="C40" s="1"/>
      <c r="D40" s="7"/>
      <c r="E40" s="76" t="s">
        <v>8</v>
      </c>
      <c r="F40" s="96">
        <f>F36-F38</f>
        <v>-4400</v>
      </c>
      <c r="G40" s="27"/>
      <c r="H40" s="28">
        <f t="shared" ref="H40" si="3">+H36-H38</f>
        <v>6231.3800000000092</v>
      </c>
      <c r="I40" s="77">
        <f>H40-F40</f>
        <v>10631.380000000008</v>
      </c>
      <c r="K40" s="76" t="s">
        <v>8</v>
      </c>
      <c r="L40" s="109">
        <f>L36-L38</f>
        <v>1600</v>
      </c>
      <c r="M40" s="27"/>
      <c r="N40" s="28">
        <f t="shared" ref="N40" si="4">+N36-N38</f>
        <v>6231.3800000000092</v>
      </c>
      <c r="O40" s="77"/>
    </row>
    <row r="41" spans="1:15" x14ac:dyDescent="0.25">
      <c r="A41" s="8"/>
      <c r="B41" s="4"/>
      <c r="C41" s="1"/>
      <c r="D41" s="7"/>
      <c r="E41" s="72"/>
      <c r="F41" s="43"/>
      <c r="G41" s="26"/>
      <c r="H41" s="43"/>
      <c r="I41" s="73"/>
      <c r="K41" s="72"/>
      <c r="L41" s="43"/>
      <c r="M41" s="26"/>
      <c r="N41" s="43"/>
      <c r="O41" s="73"/>
    </row>
    <row r="42" spans="1:15" x14ac:dyDescent="0.25">
      <c r="A42" s="8"/>
      <c r="B42" s="4"/>
      <c r="C42" s="1"/>
      <c r="D42" s="7"/>
      <c r="E42" s="80" t="s">
        <v>9</v>
      </c>
      <c r="F42" s="95">
        <f>F43-F44</f>
        <v>-500</v>
      </c>
      <c r="G42" s="25"/>
      <c r="H42" s="107">
        <f>H43-H44</f>
        <v>369.33000000000004</v>
      </c>
      <c r="I42" s="108">
        <f>H42-F42</f>
        <v>869.33</v>
      </c>
      <c r="K42" s="80" t="s">
        <v>9</v>
      </c>
      <c r="L42" s="95">
        <f>L43-L44</f>
        <v>-600</v>
      </c>
      <c r="M42" s="25"/>
      <c r="N42" s="107">
        <f>N43-N44</f>
        <v>369.33000000000004</v>
      </c>
      <c r="O42" s="108"/>
    </row>
    <row r="43" spans="1:15" x14ac:dyDescent="0.25">
      <c r="A43" s="8"/>
      <c r="B43" s="4"/>
      <c r="C43" s="1"/>
      <c r="D43" s="7"/>
      <c r="E43" s="81" t="s">
        <v>10</v>
      </c>
      <c r="F43" s="101">
        <v>0</v>
      </c>
      <c r="G43" s="29"/>
      <c r="H43" s="30">
        <v>907.46</v>
      </c>
      <c r="I43" s="82">
        <f>H43-F43</f>
        <v>907.46</v>
      </c>
      <c r="K43" s="81" t="s">
        <v>10</v>
      </c>
      <c r="L43" s="101">
        <v>0</v>
      </c>
      <c r="M43" s="29"/>
      <c r="N43" s="30">
        <v>907.46</v>
      </c>
      <c r="O43" s="82"/>
    </row>
    <row r="44" spans="1:15" x14ac:dyDescent="0.25">
      <c r="A44" s="8"/>
      <c r="B44" s="4"/>
      <c r="C44" s="1"/>
      <c r="D44" s="7"/>
      <c r="E44" s="83" t="s">
        <v>11</v>
      </c>
      <c r="F44" s="102">
        <v>500</v>
      </c>
      <c r="G44" s="31"/>
      <c r="H44" s="32">
        <v>538.13</v>
      </c>
      <c r="I44" s="84">
        <f>H44-F44</f>
        <v>38.129999999999995</v>
      </c>
      <c r="K44" s="83" t="s">
        <v>11</v>
      </c>
      <c r="L44" s="102">
        <v>600</v>
      </c>
      <c r="M44" s="31"/>
      <c r="N44" s="32">
        <v>538.13</v>
      </c>
      <c r="O44" s="84"/>
    </row>
    <row r="45" spans="1:15" x14ac:dyDescent="0.25">
      <c r="A45" s="8"/>
      <c r="B45" s="4"/>
      <c r="C45" s="1"/>
      <c r="D45" s="7"/>
      <c r="E45" s="72"/>
      <c r="F45" s="43"/>
      <c r="G45" s="26"/>
      <c r="H45" s="43"/>
      <c r="I45" s="73"/>
      <c r="K45" s="72"/>
      <c r="L45" s="43"/>
      <c r="M45" s="26"/>
      <c r="N45" s="43"/>
      <c r="O45" s="73"/>
    </row>
    <row r="46" spans="1:15" x14ac:dyDescent="0.25">
      <c r="A46" s="8"/>
      <c r="B46" s="4"/>
      <c r="C46" s="1"/>
      <c r="D46" s="7"/>
      <c r="E46" s="85" t="s">
        <v>12</v>
      </c>
      <c r="F46" s="44" t="str">
        <f t="shared" ref="F46:H46" si="5">F35</f>
        <v>PREVISTO</v>
      </c>
      <c r="G46" s="97"/>
      <c r="H46" s="44" t="str">
        <f t="shared" si="5"/>
        <v>REALIZADO</v>
      </c>
      <c r="I46" s="75"/>
      <c r="K46" s="85" t="s">
        <v>12</v>
      </c>
      <c r="L46" s="44" t="str">
        <f t="shared" ref="L46:N46" si="6">L35</f>
        <v>PREVISTO</v>
      </c>
      <c r="M46" s="97"/>
      <c r="N46" s="44" t="str">
        <f t="shared" si="6"/>
        <v>REALIZADO</v>
      </c>
      <c r="O46" s="75"/>
    </row>
    <row r="47" spans="1:15" x14ac:dyDescent="0.25">
      <c r="A47" s="8"/>
      <c r="B47" s="4"/>
      <c r="C47" s="1"/>
      <c r="D47" s="7"/>
      <c r="E47" s="86" t="s">
        <v>13</v>
      </c>
      <c r="F47" s="33">
        <f>F40+F42</f>
        <v>-4900</v>
      </c>
      <c r="G47" s="15"/>
      <c r="H47" s="33">
        <f>H40+H43-H44</f>
        <v>6600.7100000000091</v>
      </c>
      <c r="I47" s="87">
        <f>H47-F47</f>
        <v>11500.71000000001</v>
      </c>
      <c r="K47" s="86" t="s">
        <v>13</v>
      </c>
      <c r="L47" s="33">
        <f>L40+L42</f>
        <v>1000</v>
      </c>
      <c r="M47" s="15"/>
      <c r="N47" s="33">
        <f>N40+N43-N44</f>
        <v>6600.7100000000091</v>
      </c>
      <c r="O47" s="87"/>
    </row>
    <row r="48" spans="1:15" x14ac:dyDescent="0.25">
      <c r="A48" s="8"/>
      <c r="B48" s="4"/>
      <c r="C48" s="1"/>
      <c r="D48" s="7"/>
      <c r="E48" s="88" t="s">
        <v>14</v>
      </c>
      <c r="F48" s="103">
        <v>1225</v>
      </c>
      <c r="G48" s="34"/>
      <c r="H48" s="35">
        <v>1683.11</v>
      </c>
      <c r="I48" s="89">
        <f>H48-F48</f>
        <v>458.1099999999999</v>
      </c>
      <c r="K48" s="88" t="s">
        <v>14</v>
      </c>
      <c r="L48" s="103">
        <v>250</v>
      </c>
      <c r="M48" s="34"/>
      <c r="N48" s="35">
        <v>1683.11</v>
      </c>
      <c r="O48" s="89"/>
    </row>
    <row r="49" spans="1:15" x14ac:dyDescent="0.25">
      <c r="A49" s="8"/>
      <c r="B49" s="4"/>
      <c r="C49" s="1"/>
      <c r="D49" s="7"/>
      <c r="E49" s="90" t="s">
        <v>15</v>
      </c>
      <c r="F49" s="36">
        <f>F47+F48</f>
        <v>-3675</v>
      </c>
      <c r="G49" s="27"/>
      <c r="H49" s="28">
        <f>+H47-H48</f>
        <v>4917.6000000000095</v>
      </c>
      <c r="I49" s="77">
        <f>H49-F49</f>
        <v>8592.6000000000095</v>
      </c>
      <c r="K49" s="90" t="s">
        <v>15</v>
      </c>
      <c r="L49" s="36">
        <f>L47-L48</f>
        <v>750</v>
      </c>
      <c r="M49" s="27"/>
      <c r="N49" s="28">
        <f>+N47-N48</f>
        <v>4917.6000000000095</v>
      </c>
      <c r="O49" s="77"/>
    </row>
    <row r="50" spans="1:15" ht="15.75" thickBot="1" x14ac:dyDescent="0.3">
      <c r="A50" s="8"/>
      <c r="B50" s="4"/>
      <c r="C50" s="1"/>
      <c r="D50" s="7"/>
      <c r="E50" s="91"/>
      <c r="F50" s="92"/>
      <c r="G50" s="92"/>
      <c r="H50" s="92"/>
      <c r="I50" s="93"/>
      <c r="K50" s="91"/>
      <c r="L50" s="92"/>
      <c r="M50" s="92"/>
      <c r="N50" s="92"/>
      <c r="O50" s="93"/>
    </row>
  </sheetData>
  <mergeCells count="2">
    <mergeCell ref="E2:I2"/>
    <mergeCell ref="K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2021 ACPSIE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 Ejemplos</dc:creator>
  <cp:lastModifiedBy>DESPACHO</cp:lastModifiedBy>
  <dcterms:created xsi:type="dcterms:W3CDTF">2014-11-17T15:20:35Z</dcterms:created>
  <dcterms:modified xsi:type="dcterms:W3CDTF">2021-05-21T09:52:46Z</dcterms:modified>
</cp:coreProperties>
</file>